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E:\julien\popinvestor\crypto Com\"/>
    </mc:Choice>
  </mc:AlternateContent>
  <xr:revisionPtr revIDLastSave="0" documentId="13_ncr:1_{6950146F-315C-4286-A2C4-625B091296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RO vs. M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L12" i="1" s="1"/>
  <c r="H25" i="1"/>
  <c r="E25" i="1"/>
  <c r="J25" i="1" s="1"/>
  <c r="H24" i="1"/>
  <c r="E24" i="1"/>
  <c r="J24" i="1" s="1"/>
  <c r="H23" i="1"/>
  <c r="E23" i="1"/>
  <c r="J23" i="1" s="1"/>
  <c r="H22" i="1"/>
  <c r="E22" i="1"/>
  <c r="I22" i="1" s="1"/>
  <c r="H21" i="1"/>
  <c r="E21" i="1"/>
  <c r="J21" i="1" s="1"/>
  <c r="H20" i="1"/>
  <c r="E20" i="1"/>
  <c r="J20" i="1" s="1"/>
  <c r="H19" i="1"/>
  <c r="E19" i="1"/>
  <c r="J19" i="1" s="1"/>
  <c r="F14" i="1"/>
  <c r="D14" i="1"/>
  <c r="K14" i="1" s="1"/>
  <c r="F13" i="1"/>
  <c r="D13" i="1"/>
  <c r="K13" i="1" s="1"/>
  <c r="D12" i="1"/>
  <c r="K12" i="1" s="1"/>
  <c r="F11" i="1"/>
  <c r="D11" i="1"/>
  <c r="K11" i="1" s="1"/>
  <c r="L11" i="1" s="1"/>
  <c r="M11" i="1" s="1"/>
  <c r="N11" i="1" s="1"/>
  <c r="M12" i="1" l="1"/>
  <c r="N12" i="1" s="1"/>
  <c r="L13" i="1"/>
  <c r="M13" i="1" s="1"/>
  <c r="N13" i="1" s="1"/>
  <c r="L14" i="1"/>
  <c r="M14" i="1" s="1"/>
  <c r="N14" i="1" s="1"/>
  <c r="I20" i="1"/>
  <c r="K20" i="1" s="1"/>
  <c r="L20" i="1" s="1"/>
  <c r="M20" i="1" s="1"/>
  <c r="I24" i="1"/>
  <c r="K24" i="1" s="1"/>
  <c r="L24" i="1" s="1"/>
  <c r="M24" i="1" s="1"/>
  <c r="F20" i="1"/>
  <c r="G20" i="1" s="1"/>
  <c r="F22" i="1"/>
  <c r="G22" i="1" s="1"/>
  <c r="J22" i="1"/>
  <c r="K22" i="1" s="1"/>
  <c r="L22" i="1" s="1"/>
  <c r="M22" i="1" s="1"/>
  <c r="N22" i="1" s="1"/>
  <c r="F24" i="1"/>
  <c r="G24" i="1" s="1"/>
  <c r="I19" i="1"/>
  <c r="K19" i="1" s="1"/>
  <c r="L19" i="1" s="1"/>
  <c r="M19" i="1" s="1"/>
  <c r="I21" i="1"/>
  <c r="K21" i="1" s="1"/>
  <c r="L21" i="1" s="1"/>
  <c r="M21" i="1" s="1"/>
  <c r="I23" i="1"/>
  <c r="K23" i="1" s="1"/>
  <c r="L23" i="1" s="1"/>
  <c r="M23" i="1" s="1"/>
  <c r="I25" i="1"/>
  <c r="K25" i="1" s="1"/>
  <c r="L25" i="1" s="1"/>
  <c r="M25" i="1" s="1"/>
  <c r="F19" i="1"/>
  <c r="G19" i="1" s="1"/>
  <c r="F21" i="1"/>
  <c r="G21" i="1" s="1"/>
  <c r="F23" i="1"/>
  <c r="G23" i="1" s="1"/>
  <c r="F25" i="1"/>
  <c r="G25" i="1" s="1"/>
  <c r="N23" i="1" l="1"/>
  <c r="N20" i="1"/>
  <c r="N21" i="1"/>
  <c r="N19" i="1"/>
  <c r="N25" i="1"/>
  <c r="N24" i="1"/>
</calcChain>
</file>

<file path=xl/sharedStrings.xml><?xml version="1.0" encoding="utf-8"?>
<sst xmlns="http://schemas.openxmlformats.org/spreadsheetml/2006/main" count="50" uniqueCount="44">
  <si>
    <t>CRO vs MCO Calculator</t>
  </si>
  <si>
    <t>Made by denome</t>
  </si>
  <si>
    <t>youtube.com/c/denome</t>
  </si>
  <si>
    <t>How to use:</t>
  </si>
  <si>
    <t>https://www.youtube.com/watch?v=Mscb8TDGa6M</t>
  </si>
  <si>
    <r>
      <t>Use referral code [</t>
    </r>
    <r>
      <rPr>
        <b/>
        <sz val="10"/>
        <rFont val="Arial"/>
      </rPr>
      <t>6xy9cpcjy4</t>
    </r>
    <r>
      <rPr>
        <sz val="10"/>
        <color rgb="FF000000"/>
        <rFont val="Arial"/>
      </rPr>
      <t xml:space="preserve">] to earn instant </t>
    </r>
    <r>
      <rPr>
        <b/>
        <sz val="10"/>
        <rFont val="Arial"/>
      </rPr>
      <t>$50</t>
    </r>
    <r>
      <rPr>
        <sz val="10"/>
        <color rgb="FF000000"/>
        <rFont val="Arial"/>
      </rPr>
      <t xml:space="preserve"> when create </t>
    </r>
    <r>
      <rPr>
        <u/>
        <sz val="10"/>
        <color rgb="FF1155CC"/>
        <rFont val="Arial"/>
      </rPr>
      <t>crypto.com</t>
    </r>
    <r>
      <rPr>
        <sz val="10"/>
        <color rgb="FF000000"/>
        <rFont val="Arial"/>
      </rPr>
      <t xml:space="preserve"> account and stake 50 MCO or more</t>
    </r>
  </si>
  <si>
    <t>MCO</t>
  </si>
  <si>
    <t xml:space="preserve">⬅ Change these numbers
</t>
  </si>
  <si>
    <t>COPY THIS DOCUMENT TO MAKE CHANGES</t>
  </si>
  <si>
    <t>CRO</t>
  </si>
  <si>
    <t>Monthly spend</t>
  </si>
  <si>
    <t>CRO Flex Earn</t>
  </si>
  <si>
    <t>MONTHLY</t>
  </si>
  <si>
    <t>YEARLY</t>
  </si>
  <si>
    <t>MCO in $</t>
  </si>
  <si>
    <t>Cashback Rate</t>
  </si>
  <si>
    <t>Cashback</t>
  </si>
  <si>
    <t>Spotify</t>
  </si>
  <si>
    <t>Netflix</t>
  </si>
  <si>
    <t>Prime</t>
  </si>
  <si>
    <t>Interest</t>
  </si>
  <si>
    <t>Profit / mo</t>
  </si>
  <si>
    <t>TOTAL</t>
  </si>
  <si>
    <t>Yearly</t>
  </si>
  <si>
    <t>Yearly profit</t>
  </si>
  <si>
    <t>Ruby Red</t>
  </si>
  <si>
    <t>Jade/Purple</t>
  </si>
  <si>
    <t>White/Rose</t>
  </si>
  <si>
    <t>Black</t>
  </si>
  <si>
    <r>
      <t xml:space="preserve">My first experiences with the MCO Debit card: </t>
    </r>
    <r>
      <rPr>
        <u/>
        <sz val="10"/>
        <color rgb="FF1155CC"/>
        <rFont val="Arial"/>
      </rPr>
      <t>https://www.youtube.com/watch?v=3k5rNLBNn2U</t>
    </r>
  </si>
  <si>
    <t>CRO minmax strategy (simple interest):</t>
  </si>
  <si>
    <t>CRO staking</t>
  </si>
  <si>
    <t>Syndicate</t>
  </si>
  <si>
    <t>Syndicate CRO</t>
  </si>
  <si>
    <t>Total CRO</t>
  </si>
  <si>
    <t>CRO in $</t>
  </si>
  <si>
    <t>Staking 20%</t>
  </si>
  <si>
    <t>Flex Earn</t>
  </si>
  <si>
    <t>Syndicate 3%/month</t>
  </si>
  <si>
    <t>Interest / mo</t>
  </si>
  <si>
    <r>
      <t xml:space="preserve">My results with updated CRO minmax strategy: </t>
    </r>
    <r>
      <rPr>
        <u/>
        <sz val="10"/>
        <color rgb="FF1155CC"/>
        <rFont val="Arial"/>
      </rPr>
      <t>https://www.youtube.com/watch?v=ceOS3KkrAAw</t>
    </r>
  </si>
  <si>
    <r>
      <t xml:space="preserve">Original minmax strategy: </t>
    </r>
    <r>
      <rPr>
        <u/>
        <sz val="10"/>
        <color rgb="FF1155CC"/>
        <rFont val="Arial"/>
      </rPr>
      <t>https://www.youtube.com/watch?v=yZ6AzNvEXXE</t>
    </r>
  </si>
  <si>
    <r>
      <t xml:space="preserve">How to get 20% return staking CRO on the exchange: </t>
    </r>
    <r>
      <rPr>
        <u/>
        <sz val="10"/>
        <color rgb="FF1155CC"/>
        <rFont val="Arial"/>
      </rPr>
      <t>https://www.youtube.com/watch?v=A0_H6D4QCh4</t>
    </r>
  </si>
  <si>
    <r>
      <t xml:space="preserve">Guide to Syndicate Events: </t>
    </r>
    <r>
      <rPr>
        <u/>
        <sz val="10"/>
        <color rgb="FF1155CC"/>
        <rFont val="Arial"/>
      </rPr>
      <t>https://www.youtube.com/watch?v=pfJ7WhZmHi4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</si>
</sst>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&quot;$&quot;#,##0"/>
    <numFmt numFmtId="166" formatCode="#,##0;\(#,##0\)"/>
    <numFmt numFmtId="167" formatCode="#,##0.0;\(#,##0.0\)"/>
    <numFmt numFmtId="168" formatCode="0.0"/>
    <numFmt numFmtId="169" formatCode="&quot;$&quot;#,##0.0"/>
  </numFmts>
  <fonts count="12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b/>
      <sz val="10"/>
      <color theme="1"/>
      <name val="Arial"/>
    </font>
    <font>
      <u/>
      <sz val="10"/>
      <color rgb="FF0000FF"/>
      <name val="Arial"/>
    </font>
    <font>
      <sz val="10"/>
      <color rgb="FF000000"/>
      <name val="Arial"/>
    </font>
    <font>
      <b/>
      <sz val="10"/>
      <name val="Arial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E6B8AF"/>
        <bgColor rgb="FFE6B8A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5" fillId="0" borderId="0" xfId="0" applyFont="1" applyAlignment="1"/>
    <xf numFmtId="0" fontId="1" fillId="0" borderId="1" xfId="0" applyFont="1" applyBorder="1" applyAlignment="1"/>
    <xf numFmtId="164" fontId="3" fillId="4" borderId="6" xfId="0" applyNumberFormat="1" applyFont="1" applyFill="1" applyBorder="1" applyAlignment="1"/>
    <xf numFmtId="0" fontId="1" fillId="0" borderId="4" xfId="0" applyFont="1" applyBorder="1" applyAlignment="1"/>
    <xf numFmtId="164" fontId="3" fillId="4" borderId="10" xfId="0" applyNumberFormat="1" applyFont="1" applyFill="1" applyBorder="1" applyAlignment="1"/>
    <xf numFmtId="0" fontId="1" fillId="0" borderId="7" xfId="0" applyFont="1" applyBorder="1" applyAlignment="1"/>
    <xf numFmtId="165" fontId="1" fillId="4" borderId="11" xfId="0" applyNumberFormat="1" applyFont="1" applyFill="1" applyBorder="1" applyAlignment="1"/>
    <xf numFmtId="9" fontId="1" fillId="0" borderId="0" xfId="0" applyNumberFormat="1" applyFont="1" applyAlignment="1"/>
    <xf numFmtId="0" fontId="1" fillId="2" borderId="0" xfId="0" applyFont="1" applyFill="1" applyAlignment="1">
      <alignment horizontal="center"/>
    </xf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7" fillId="7" borderId="2" xfId="0" applyFont="1" applyFill="1" applyBorder="1" applyAlignment="1"/>
    <xf numFmtId="0" fontId="1" fillId="7" borderId="3" xfId="0" applyFont="1" applyFill="1" applyBorder="1" applyAlignment="1"/>
    <xf numFmtId="0" fontId="7" fillId="6" borderId="4" xfId="0" applyFont="1" applyFill="1" applyBorder="1" applyAlignment="1"/>
    <xf numFmtId="165" fontId="7" fillId="6" borderId="0" xfId="0" applyNumberFormat="1" applyFont="1" applyFill="1"/>
    <xf numFmtId="9" fontId="1" fillId="6" borderId="0" xfId="0" applyNumberFormat="1" applyFont="1" applyFill="1" applyAlignment="1"/>
    <xf numFmtId="165" fontId="1" fillId="6" borderId="0" xfId="0" applyNumberFormat="1" applyFont="1" applyFill="1"/>
    <xf numFmtId="164" fontId="1" fillId="6" borderId="0" xfId="0" applyNumberFormat="1" applyFont="1" applyFill="1" applyAlignment="1"/>
    <xf numFmtId="0" fontId="1" fillId="6" borderId="0" xfId="0" applyFont="1" applyFill="1"/>
    <xf numFmtId="165" fontId="1" fillId="7" borderId="0" xfId="0" applyNumberFormat="1" applyFont="1" applyFill="1"/>
    <xf numFmtId="10" fontId="1" fillId="7" borderId="5" xfId="0" applyNumberFormat="1" applyFont="1" applyFill="1" applyBorder="1"/>
    <xf numFmtId="0" fontId="7" fillId="6" borderId="7" xfId="0" applyFont="1" applyFill="1" applyBorder="1" applyAlignment="1"/>
    <xf numFmtId="165" fontId="7" fillId="6" borderId="8" xfId="0" applyNumberFormat="1" applyFont="1" applyFill="1" applyBorder="1"/>
    <xf numFmtId="9" fontId="1" fillId="6" borderId="8" xfId="0" applyNumberFormat="1" applyFont="1" applyFill="1" applyBorder="1" applyAlignment="1"/>
    <xf numFmtId="165" fontId="1" fillId="6" borderId="8" xfId="0" applyNumberFormat="1" applyFont="1" applyFill="1" applyBorder="1"/>
    <xf numFmtId="164" fontId="1" fillId="6" borderId="8" xfId="0" applyNumberFormat="1" applyFont="1" applyFill="1" applyBorder="1" applyAlignment="1"/>
    <xf numFmtId="165" fontId="1" fillId="7" borderId="8" xfId="0" applyNumberFormat="1" applyFont="1" applyFill="1" applyBorder="1"/>
    <xf numFmtId="10" fontId="1" fillId="7" borderId="9" xfId="0" applyNumberFormat="1" applyFont="1" applyFill="1" applyBorder="1"/>
    <xf numFmtId="0" fontId="8" fillId="0" borderId="0" xfId="0" applyFont="1" applyAlignment="1"/>
    <xf numFmtId="0" fontId="3" fillId="0" borderId="0" xfId="0" applyFont="1" applyAlignment="1"/>
    <xf numFmtId="0" fontId="7" fillId="6" borderId="2" xfId="0" applyFont="1" applyFill="1" applyBorder="1" applyAlignment="1"/>
    <xf numFmtId="0" fontId="7" fillId="7" borderId="1" xfId="0" applyFont="1" applyFill="1" applyBorder="1" applyAlignment="1"/>
    <xf numFmtId="166" fontId="1" fillId="6" borderId="4" xfId="0" applyNumberFormat="1" applyFont="1" applyFill="1" applyBorder="1" applyAlignment="1"/>
    <xf numFmtId="165" fontId="1" fillId="6" borderId="0" xfId="0" applyNumberFormat="1" applyFont="1" applyFill="1" applyAlignment="1"/>
    <xf numFmtId="166" fontId="1" fillId="6" borderId="0" xfId="0" applyNumberFormat="1" applyFont="1" applyFill="1"/>
    <xf numFmtId="166" fontId="7" fillId="6" borderId="0" xfId="0" applyNumberFormat="1" applyFont="1" applyFill="1"/>
    <xf numFmtId="167" fontId="1" fillId="6" borderId="0" xfId="0" applyNumberFormat="1" applyFont="1" applyFill="1"/>
    <xf numFmtId="168" fontId="1" fillId="6" borderId="0" xfId="0" applyNumberFormat="1" applyFont="1" applyFill="1"/>
    <xf numFmtId="167" fontId="1" fillId="6" borderId="5" xfId="0" applyNumberFormat="1" applyFont="1" applyFill="1" applyBorder="1"/>
    <xf numFmtId="169" fontId="1" fillId="7" borderId="4" xfId="0" applyNumberFormat="1" applyFont="1" applyFill="1" applyBorder="1"/>
    <xf numFmtId="166" fontId="1" fillId="6" borderId="7" xfId="0" applyNumberFormat="1" applyFont="1" applyFill="1" applyBorder="1" applyAlignment="1"/>
    <xf numFmtId="165" fontId="1" fillId="6" borderId="8" xfId="0" applyNumberFormat="1" applyFont="1" applyFill="1" applyBorder="1" applyAlignment="1"/>
    <xf numFmtId="166" fontId="1" fillId="6" borderId="8" xfId="0" applyNumberFormat="1" applyFont="1" applyFill="1" applyBorder="1"/>
    <xf numFmtId="166" fontId="7" fillId="6" borderId="8" xfId="0" applyNumberFormat="1" applyFont="1" applyFill="1" applyBorder="1"/>
    <xf numFmtId="167" fontId="1" fillId="6" borderId="8" xfId="0" applyNumberFormat="1" applyFont="1" applyFill="1" applyBorder="1"/>
    <xf numFmtId="168" fontId="1" fillId="6" borderId="8" xfId="0" applyNumberFormat="1" applyFont="1" applyFill="1" applyBorder="1"/>
    <xf numFmtId="0" fontId="1" fillId="6" borderId="8" xfId="0" applyFont="1" applyFill="1" applyBorder="1"/>
    <xf numFmtId="167" fontId="1" fillId="6" borderId="9" xfId="0" applyNumberFormat="1" applyFont="1" applyFill="1" applyBorder="1"/>
    <xf numFmtId="169" fontId="1" fillId="7" borderId="7" xfId="0" applyNumberFormat="1" applyFont="1" applyFill="1" applyBorder="1"/>
    <xf numFmtId="0" fontId="9" fillId="2" borderId="0" xfId="0" applyFont="1" applyFill="1" applyAlignment="1">
      <alignment horizontal="left"/>
    </xf>
    <xf numFmtId="165" fontId="1" fillId="6" borderId="0" xfId="0" applyNumberFormat="1" applyFont="1" applyFill="1" applyBorder="1"/>
    <xf numFmtId="165" fontId="11" fillId="6" borderId="12" xfId="0" applyNumberFormat="1" applyFont="1" applyFill="1" applyBorder="1"/>
    <xf numFmtId="165" fontId="1" fillId="6" borderId="13" xfId="0" applyNumberFormat="1" applyFont="1" applyFill="1" applyBorder="1"/>
    <xf numFmtId="165" fontId="1" fillId="6" borderId="14" xfId="0" applyNumberFormat="1" applyFont="1" applyFill="1" applyBorder="1"/>
    <xf numFmtId="0" fontId="1" fillId="6" borderId="0" xfId="0" applyFont="1" applyFill="1" applyAlignment="1">
      <alignment horizontal="center"/>
    </xf>
    <xf numFmtId="0" fontId="0" fillId="0" borderId="0" xfId="0" applyFont="1" applyAlignment="1"/>
    <xf numFmtId="0" fontId="1" fillId="7" borderId="0" xfId="0" applyFont="1" applyFill="1" applyAlignment="1">
      <alignment horizontal="center"/>
    </xf>
    <xf numFmtId="0" fontId="2" fillId="0" borderId="0" xfId="0" applyFont="1" applyAlignment="1"/>
    <xf numFmtId="0" fontId="1" fillId="3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/>
    <xf numFmtId="0" fontId="3" fillId="0" borderId="5" xfId="0" applyFont="1" applyBorder="1"/>
    <xf numFmtId="0" fontId="6" fillId="3" borderId="4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7" fillId="5" borderId="7" xfId="0" applyFont="1" applyFill="1" applyBorder="1" applyAlignment="1"/>
    <xf numFmtId="0" fontId="3" fillId="0" borderId="8" xfId="0" applyFont="1" applyBorder="1"/>
    <xf numFmtId="0" fontId="3" fillId="0" borderId="9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pfJ7WhZmHi4" TargetMode="External"/><Relationship Id="rId3" Type="http://schemas.openxmlformats.org/officeDocument/2006/relationships/hyperlink" Target="http://crypto.com/" TargetMode="External"/><Relationship Id="rId7" Type="http://schemas.openxmlformats.org/officeDocument/2006/relationships/hyperlink" Target="https://www.youtube.com/watch?v=A0_H6D4QCh4&amp;t=1s" TargetMode="External"/><Relationship Id="rId2" Type="http://schemas.openxmlformats.org/officeDocument/2006/relationships/hyperlink" Target="https://www.youtube.com/watch?v=Mscb8TDGa6M&amp;feature=youtu.be" TargetMode="External"/><Relationship Id="rId1" Type="http://schemas.openxmlformats.org/officeDocument/2006/relationships/hyperlink" Target="https://www.youtube.com/c/denome" TargetMode="External"/><Relationship Id="rId6" Type="http://schemas.openxmlformats.org/officeDocument/2006/relationships/hyperlink" Target="https://www.youtube.com/watch?v=yZ6AzNvEXXE" TargetMode="External"/><Relationship Id="rId5" Type="http://schemas.openxmlformats.org/officeDocument/2006/relationships/hyperlink" Target="https://www.youtube.com/watch?v=ceOS3KkrAAw" TargetMode="External"/><Relationship Id="rId4" Type="http://schemas.openxmlformats.org/officeDocument/2006/relationships/hyperlink" Target="https://www.youtube.com/watch?v=3k5rNLBNn2U&amp;t=3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34"/>
  <sheetViews>
    <sheetView tabSelected="1" workbookViewId="0">
      <selection activeCell="P10" sqref="P10"/>
    </sheetView>
  </sheetViews>
  <sheetFormatPr baseColWidth="10" defaultColWidth="14.42578125" defaultRowHeight="15.75" customHeight="1" x14ac:dyDescent="0.2"/>
  <cols>
    <col min="1" max="1" width="2.85546875" customWidth="1"/>
    <col min="2" max="2" width="11" customWidth="1"/>
    <col min="3" max="3" width="15.42578125" customWidth="1"/>
    <col min="4" max="4" width="9.28515625" customWidth="1"/>
    <col min="5" max="5" width="14" customWidth="1"/>
    <col min="6" max="6" width="10.42578125" customWidth="1"/>
    <col min="7" max="8" width="11.5703125" customWidth="1"/>
    <col min="9" max="9" width="9.140625" customWidth="1"/>
    <col min="10" max="10" width="18.42578125" bestFit="1" customWidth="1"/>
    <col min="11" max="11" width="11.42578125" customWidth="1"/>
    <col min="12" max="12" width="9.42578125" customWidth="1"/>
    <col min="13" max="13" width="10.42578125" customWidth="1"/>
    <col min="14" max="14" width="10.85546875" customWidth="1"/>
  </cols>
  <sheetData>
    <row r="1" spans="1:14" x14ac:dyDescent="0.2">
      <c r="H1" s="1"/>
      <c r="I1" s="1"/>
      <c r="J1" s="1"/>
      <c r="K1" s="1"/>
    </row>
    <row r="2" spans="1:14" x14ac:dyDescent="0.2">
      <c r="C2" s="61" t="s">
        <v>0</v>
      </c>
      <c r="D2" s="59"/>
      <c r="E2" s="59"/>
      <c r="H2" s="62" t="s">
        <v>1</v>
      </c>
      <c r="I2" s="63"/>
      <c r="J2" s="63"/>
      <c r="K2" s="63"/>
      <c r="L2" s="64"/>
    </row>
    <row r="3" spans="1:14" x14ac:dyDescent="0.2">
      <c r="C3" s="59"/>
      <c r="D3" s="59"/>
      <c r="E3" s="59"/>
      <c r="H3" s="65" t="s">
        <v>2</v>
      </c>
      <c r="I3" s="59"/>
      <c r="J3" s="59"/>
      <c r="K3" s="59"/>
      <c r="L3" s="66"/>
    </row>
    <row r="4" spans="1:14" x14ac:dyDescent="0.2">
      <c r="B4" s="2" t="s">
        <v>3</v>
      </c>
      <c r="C4" s="3" t="s">
        <v>4</v>
      </c>
      <c r="H4" s="67" t="s">
        <v>5</v>
      </c>
      <c r="I4" s="59"/>
      <c r="J4" s="59"/>
      <c r="K4" s="59"/>
      <c r="L4" s="66"/>
    </row>
    <row r="5" spans="1:14" x14ac:dyDescent="0.2">
      <c r="C5" s="4" t="s">
        <v>6</v>
      </c>
      <c r="D5" s="5">
        <v>4.5</v>
      </c>
      <c r="E5" s="68" t="s">
        <v>7</v>
      </c>
      <c r="H5" s="69" t="s">
        <v>8</v>
      </c>
      <c r="I5" s="70"/>
      <c r="J5" s="70"/>
      <c r="K5" s="70"/>
      <c r="L5" s="71"/>
    </row>
    <row r="6" spans="1:14" x14ac:dyDescent="0.2">
      <c r="C6" s="6" t="s">
        <v>9</v>
      </c>
      <c r="D6" s="7">
        <v>0.1028</v>
      </c>
      <c r="E6" s="59"/>
    </row>
    <row r="7" spans="1:14" x14ac:dyDescent="0.2">
      <c r="C7" s="8" t="s">
        <v>10</v>
      </c>
      <c r="D7" s="9">
        <v>1700</v>
      </c>
      <c r="E7" s="59"/>
    </row>
    <row r="8" spans="1:14" x14ac:dyDescent="0.2">
      <c r="C8" s="2" t="s">
        <v>11</v>
      </c>
      <c r="D8" s="10">
        <v>0.12</v>
      </c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F9" s="58" t="s">
        <v>12</v>
      </c>
      <c r="G9" s="59"/>
      <c r="H9" s="59"/>
      <c r="I9" s="59"/>
      <c r="J9" s="59"/>
      <c r="K9" s="59"/>
      <c r="L9" s="59"/>
      <c r="M9" s="60" t="s">
        <v>13</v>
      </c>
      <c r="N9" s="59"/>
    </row>
    <row r="10" spans="1:14" x14ac:dyDescent="0.2">
      <c r="C10" s="12" t="s">
        <v>6</v>
      </c>
      <c r="D10" s="13" t="s">
        <v>14</v>
      </c>
      <c r="E10" s="13" t="s">
        <v>15</v>
      </c>
      <c r="F10" s="13" t="s">
        <v>16</v>
      </c>
      <c r="G10" s="13" t="s">
        <v>17</v>
      </c>
      <c r="H10" s="13" t="s">
        <v>18</v>
      </c>
      <c r="I10" s="13" t="s">
        <v>19</v>
      </c>
      <c r="J10" s="13" t="s">
        <v>20</v>
      </c>
      <c r="K10" s="13" t="s">
        <v>21</v>
      </c>
      <c r="L10" s="55" t="s">
        <v>22</v>
      </c>
      <c r="M10" s="15" t="s">
        <v>23</v>
      </c>
      <c r="N10" s="16" t="s">
        <v>24</v>
      </c>
    </row>
    <row r="11" spans="1:14" x14ac:dyDescent="0.2">
      <c r="A11" s="2"/>
      <c r="B11" s="2" t="s">
        <v>25</v>
      </c>
      <c r="C11" s="17">
        <v>50</v>
      </c>
      <c r="D11" s="18">
        <f t="shared" ref="D11:D14" si="0">$D$5*C11</f>
        <v>225</v>
      </c>
      <c r="E11" s="19">
        <v>0.02</v>
      </c>
      <c r="F11" s="20">
        <f t="shared" ref="F11:F14" si="1">$D$7*E11</f>
        <v>34</v>
      </c>
      <c r="G11" s="21">
        <v>12.99</v>
      </c>
      <c r="H11" s="22"/>
      <c r="I11" s="22"/>
      <c r="J11" s="19">
        <v>0</v>
      </c>
      <c r="K11" s="54">
        <f>J11*D11</f>
        <v>0</v>
      </c>
      <c r="L11" s="56">
        <f t="shared" ref="L11:L14" si="2">F11+G11+H11+I11+K11</f>
        <v>46.99</v>
      </c>
      <c r="M11" s="23">
        <f t="shared" ref="M11:M14" si="3">L11*12</f>
        <v>563.88</v>
      </c>
      <c r="N11" s="24">
        <f t="shared" ref="N11:N14" si="4">M11/D11</f>
        <v>2.5061333333333331</v>
      </c>
    </row>
    <row r="12" spans="1:14" x14ac:dyDescent="0.2">
      <c r="A12" s="2"/>
      <c r="B12" s="2" t="s">
        <v>26</v>
      </c>
      <c r="C12" s="17">
        <v>500</v>
      </c>
      <c r="D12" s="18">
        <f t="shared" si="0"/>
        <v>2250</v>
      </c>
      <c r="E12" s="19">
        <v>0.03</v>
      </c>
      <c r="F12" s="20">
        <f>$D$7*E12</f>
        <v>51</v>
      </c>
      <c r="G12" s="21">
        <v>0</v>
      </c>
      <c r="H12" s="21">
        <v>12.99</v>
      </c>
      <c r="I12" s="22"/>
      <c r="J12" s="19">
        <v>0.06</v>
      </c>
      <c r="K12" s="54">
        <f>J12*D12/12</f>
        <v>11.25</v>
      </c>
      <c r="L12" s="56">
        <f>F12+G12+H12+I12+K12</f>
        <v>75.240000000000009</v>
      </c>
      <c r="M12" s="23">
        <f t="shared" si="3"/>
        <v>902.88000000000011</v>
      </c>
      <c r="N12" s="24">
        <f t="shared" si="4"/>
        <v>0.40128000000000003</v>
      </c>
    </row>
    <row r="13" spans="1:14" x14ac:dyDescent="0.2">
      <c r="A13" s="2"/>
      <c r="B13" s="2" t="s">
        <v>27</v>
      </c>
      <c r="C13" s="17">
        <v>5000</v>
      </c>
      <c r="D13" s="18">
        <f t="shared" si="0"/>
        <v>22500</v>
      </c>
      <c r="E13" s="19">
        <v>0.04</v>
      </c>
      <c r="F13" s="20">
        <f t="shared" si="1"/>
        <v>68</v>
      </c>
      <c r="G13" s="21">
        <v>12.99</v>
      </c>
      <c r="H13" s="21">
        <v>12.99</v>
      </c>
      <c r="I13" s="21">
        <v>12.99</v>
      </c>
      <c r="J13" s="19">
        <v>0.08</v>
      </c>
      <c r="K13" s="54">
        <f t="shared" ref="K13:K14" si="5">J13*D13/12</f>
        <v>150</v>
      </c>
      <c r="L13" s="56">
        <f t="shared" si="2"/>
        <v>256.96999999999997</v>
      </c>
      <c r="M13" s="23">
        <f t="shared" si="3"/>
        <v>3083.6399999999994</v>
      </c>
      <c r="N13" s="24">
        <f t="shared" si="4"/>
        <v>0.13705066666666665</v>
      </c>
    </row>
    <row r="14" spans="1:14" x14ac:dyDescent="0.2">
      <c r="A14" s="2"/>
      <c r="B14" s="2" t="s">
        <v>28</v>
      </c>
      <c r="C14" s="25">
        <v>50000</v>
      </c>
      <c r="D14" s="26">
        <f t="shared" si="0"/>
        <v>225000</v>
      </c>
      <c r="E14" s="27">
        <v>0.05</v>
      </c>
      <c r="F14" s="28">
        <f t="shared" si="1"/>
        <v>85</v>
      </c>
      <c r="G14" s="29">
        <v>12.99</v>
      </c>
      <c r="H14" s="29">
        <v>12.99</v>
      </c>
      <c r="I14" s="29">
        <v>12.99</v>
      </c>
      <c r="J14" s="27">
        <v>0.08</v>
      </c>
      <c r="K14" s="28">
        <f t="shared" si="5"/>
        <v>1500</v>
      </c>
      <c r="L14" s="57">
        <f t="shared" si="2"/>
        <v>1623.97</v>
      </c>
      <c r="M14" s="30">
        <f t="shared" si="3"/>
        <v>19487.64</v>
      </c>
      <c r="N14" s="31">
        <f t="shared" si="4"/>
        <v>8.6611733333333329E-2</v>
      </c>
    </row>
    <row r="15" spans="1:14" x14ac:dyDescent="0.2">
      <c r="C15" s="32" t="s">
        <v>29</v>
      </c>
    </row>
    <row r="17" spans="3:14" x14ac:dyDescent="0.2">
      <c r="C17" s="33" t="s">
        <v>30</v>
      </c>
      <c r="H17" s="58" t="s">
        <v>12</v>
      </c>
      <c r="I17" s="59"/>
      <c r="J17" s="59"/>
      <c r="K17" s="59"/>
      <c r="L17" s="59"/>
      <c r="M17" s="60" t="s">
        <v>13</v>
      </c>
      <c r="N17" s="59"/>
    </row>
    <row r="18" spans="3:14" x14ac:dyDescent="0.2">
      <c r="C18" s="12" t="s">
        <v>31</v>
      </c>
      <c r="D18" s="13" t="s">
        <v>32</v>
      </c>
      <c r="E18" s="13" t="s">
        <v>33</v>
      </c>
      <c r="F18" s="34" t="s">
        <v>34</v>
      </c>
      <c r="G18" s="34" t="s">
        <v>35</v>
      </c>
      <c r="H18" s="13" t="s">
        <v>36</v>
      </c>
      <c r="I18" s="13" t="s">
        <v>37</v>
      </c>
      <c r="J18" s="13" t="s">
        <v>38</v>
      </c>
      <c r="K18" s="14" t="s">
        <v>39</v>
      </c>
      <c r="L18" s="35" t="s">
        <v>22</v>
      </c>
      <c r="M18" s="15" t="s">
        <v>23</v>
      </c>
      <c r="N18" s="16" t="s">
        <v>24</v>
      </c>
    </row>
    <row r="19" spans="3:14" x14ac:dyDescent="0.2">
      <c r="C19" s="36">
        <v>10000</v>
      </c>
      <c r="D19" s="37">
        <v>1000</v>
      </c>
      <c r="E19" s="38">
        <f t="shared" ref="E19:E25" si="6">D19/$D$6</f>
        <v>9727.6264591439685</v>
      </c>
      <c r="F19" s="39">
        <f t="shared" ref="F19:F25" si="7">C19+E19</f>
        <v>19727.626459143969</v>
      </c>
      <c r="G19" s="18">
        <f t="shared" ref="G19:G25" si="8">F19*$D$6</f>
        <v>2028</v>
      </c>
      <c r="H19" s="40">
        <f t="shared" ref="H19:H25" si="9">C19*0.2/12</f>
        <v>166.66666666666666</v>
      </c>
      <c r="I19" s="41">
        <f t="shared" ref="I19:I25" si="10">E19*$D$8/12</f>
        <v>97.27626459143967</v>
      </c>
      <c r="J19" s="22">
        <f t="shared" ref="J19:J25" si="11">E19*0.03</f>
        <v>291.82879377431902</v>
      </c>
      <c r="K19" s="42">
        <f t="shared" ref="K19:K25" si="12">H19+I19+J19</f>
        <v>555.77172503242537</v>
      </c>
      <c r="L19" s="43">
        <f t="shared" ref="L19:L25" si="13">K19*$D$6</f>
        <v>57.133333333333326</v>
      </c>
      <c r="M19" s="23">
        <f t="shared" ref="M19:M25" si="14">L19*12</f>
        <v>685.59999999999991</v>
      </c>
      <c r="N19" s="24">
        <f t="shared" ref="N19:N25" si="15">M19/G19</f>
        <v>0.33806706114398416</v>
      </c>
    </row>
    <row r="20" spans="3:14" x14ac:dyDescent="0.2">
      <c r="C20" s="36">
        <v>50000</v>
      </c>
      <c r="D20" s="37">
        <v>2000</v>
      </c>
      <c r="E20" s="38">
        <f t="shared" si="6"/>
        <v>19455.252918287937</v>
      </c>
      <c r="F20" s="39">
        <f t="shared" si="7"/>
        <v>69455.252918287937</v>
      </c>
      <c r="G20" s="18">
        <f t="shared" si="8"/>
        <v>7140</v>
      </c>
      <c r="H20" s="40">
        <f t="shared" si="9"/>
        <v>833.33333333333337</v>
      </c>
      <c r="I20" s="41">
        <f t="shared" si="10"/>
        <v>194.55252918287934</v>
      </c>
      <c r="J20" s="22">
        <f t="shared" si="11"/>
        <v>583.65758754863805</v>
      </c>
      <c r="K20" s="42">
        <f t="shared" si="12"/>
        <v>1611.5434500648507</v>
      </c>
      <c r="L20" s="43">
        <f t="shared" si="13"/>
        <v>165.66666666666666</v>
      </c>
      <c r="M20" s="23">
        <f t="shared" si="14"/>
        <v>1988</v>
      </c>
      <c r="N20" s="24">
        <f t="shared" si="15"/>
        <v>0.27843137254901962</v>
      </c>
    </row>
    <row r="21" spans="3:14" x14ac:dyDescent="0.2">
      <c r="C21" s="36">
        <v>100000</v>
      </c>
      <c r="D21" s="37">
        <v>5000</v>
      </c>
      <c r="E21" s="38">
        <f t="shared" si="6"/>
        <v>48638.132295719843</v>
      </c>
      <c r="F21" s="39">
        <f t="shared" si="7"/>
        <v>148638.13229571984</v>
      </c>
      <c r="G21" s="18">
        <f t="shared" si="8"/>
        <v>15280</v>
      </c>
      <c r="H21" s="40">
        <f t="shared" si="9"/>
        <v>1666.6666666666667</v>
      </c>
      <c r="I21" s="41">
        <f t="shared" si="10"/>
        <v>486.38132295719839</v>
      </c>
      <c r="J21" s="22">
        <f t="shared" si="11"/>
        <v>1459.1439688715952</v>
      </c>
      <c r="K21" s="42">
        <f t="shared" si="12"/>
        <v>3612.1919584954603</v>
      </c>
      <c r="L21" s="43">
        <f t="shared" si="13"/>
        <v>371.33333333333331</v>
      </c>
      <c r="M21" s="23">
        <f t="shared" si="14"/>
        <v>4456</v>
      </c>
      <c r="N21" s="24">
        <f t="shared" si="15"/>
        <v>0.29162303664921468</v>
      </c>
    </row>
    <row r="22" spans="3:14" x14ac:dyDescent="0.2">
      <c r="C22" s="36">
        <v>500000</v>
      </c>
      <c r="D22" s="37">
        <v>15000</v>
      </c>
      <c r="E22" s="38">
        <f t="shared" si="6"/>
        <v>145914.39688715953</v>
      </c>
      <c r="F22" s="39">
        <f t="shared" si="7"/>
        <v>645914.39688715956</v>
      </c>
      <c r="G22" s="18">
        <f t="shared" si="8"/>
        <v>66400</v>
      </c>
      <c r="H22" s="40">
        <f t="shared" si="9"/>
        <v>8333.3333333333339</v>
      </c>
      <c r="I22" s="41">
        <f t="shared" si="10"/>
        <v>1459.1439688715952</v>
      </c>
      <c r="J22" s="22">
        <f t="shared" si="11"/>
        <v>4377.4319066147855</v>
      </c>
      <c r="K22" s="42">
        <f t="shared" si="12"/>
        <v>14169.909208819714</v>
      </c>
      <c r="L22" s="43">
        <f t="shared" si="13"/>
        <v>1456.6666666666667</v>
      </c>
      <c r="M22" s="23">
        <f t="shared" si="14"/>
        <v>17480</v>
      </c>
      <c r="N22" s="24">
        <f t="shared" si="15"/>
        <v>0.26325301204819279</v>
      </c>
    </row>
    <row r="23" spans="3:14" x14ac:dyDescent="0.2">
      <c r="C23" s="36">
        <v>1000000</v>
      </c>
      <c r="D23" s="37">
        <v>25000</v>
      </c>
      <c r="E23" s="38">
        <f t="shared" si="6"/>
        <v>243190.66147859921</v>
      </c>
      <c r="F23" s="39">
        <f t="shared" si="7"/>
        <v>1243190.6614785993</v>
      </c>
      <c r="G23" s="18">
        <f t="shared" si="8"/>
        <v>127800.00000000001</v>
      </c>
      <c r="H23" s="40">
        <f t="shared" si="9"/>
        <v>16666.666666666668</v>
      </c>
      <c r="I23" s="41">
        <f t="shared" si="10"/>
        <v>2431.9066147859921</v>
      </c>
      <c r="J23" s="22">
        <f t="shared" si="11"/>
        <v>7295.7198443579764</v>
      </c>
      <c r="K23" s="42">
        <f t="shared" si="12"/>
        <v>26394.293125810636</v>
      </c>
      <c r="L23" s="43">
        <f t="shared" si="13"/>
        <v>2713.3333333333335</v>
      </c>
      <c r="M23" s="23">
        <f t="shared" si="14"/>
        <v>32560</v>
      </c>
      <c r="N23" s="24">
        <f t="shared" si="15"/>
        <v>0.254773082942097</v>
      </c>
    </row>
    <row r="24" spans="3:14" x14ac:dyDescent="0.2">
      <c r="C24" s="36">
        <v>5000000</v>
      </c>
      <c r="D24" s="37">
        <v>100000</v>
      </c>
      <c r="E24" s="38">
        <f t="shared" si="6"/>
        <v>972762.64591439685</v>
      </c>
      <c r="F24" s="39">
        <f t="shared" si="7"/>
        <v>5972762.6459143972</v>
      </c>
      <c r="G24" s="18">
        <f t="shared" si="8"/>
        <v>614000</v>
      </c>
      <c r="H24" s="40">
        <f t="shared" si="9"/>
        <v>83333.333333333328</v>
      </c>
      <c r="I24" s="41">
        <f t="shared" si="10"/>
        <v>9727.6264591439685</v>
      </c>
      <c r="J24" s="22">
        <f t="shared" si="11"/>
        <v>29182.879377431906</v>
      </c>
      <c r="K24" s="42">
        <f t="shared" si="12"/>
        <v>122243.8391699092</v>
      </c>
      <c r="L24" s="43">
        <f t="shared" si="13"/>
        <v>12566.666666666666</v>
      </c>
      <c r="M24" s="23">
        <f t="shared" si="14"/>
        <v>150800</v>
      </c>
      <c r="N24" s="24">
        <f t="shared" si="15"/>
        <v>0.24560260586319219</v>
      </c>
    </row>
    <row r="25" spans="3:14" x14ac:dyDescent="0.2">
      <c r="C25" s="44">
        <v>50000000</v>
      </c>
      <c r="D25" s="45">
        <v>200000</v>
      </c>
      <c r="E25" s="46">
        <f t="shared" si="6"/>
        <v>1945525.2918287937</v>
      </c>
      <c r="F25" s="47">
        <f t="shared" si="7"/>
        <v>51945525.291828796</v>
      </c>
      <c r="G25" s="26">
        <f t="shared" si="8"/>
        <v>5340000</v>
      </c>
      <c r="H25" s="48">
        <f t="shared" si="9"/>
        <v>833333.33333333337</v>
      </c>
      <c r="I25" s="49">
        <f t="shared" si="10"/>
        <v>19455.252918287937</v>
      </c>
      <c r="J25" s="50">
        <f t="shared" si="11"/>
        <v>58365.758754863811</v>
      </c>
      <c r="K25" s="51">
        <f t="shared" si="12"/>
        <v>911154.34500648524</v>
      </c>
      <c r="L25" s="52">
        <f t="shared" si="13"/>
        <v>93666.666666666686</v>
      </c>
      <c r="M25" s="30">
        <f t="shared" si="14"/>
        <v>1124000.0000000002</v>
      </c>
      <c r="N25" s="31">
        <f t="shared" si="15"/>
        <v>0.21048689138576784</v>
      </c>
    </row>
    <row r="26" spans="3:14" x14ac:dyDescent="0.2">
      <c r="C26" s="32" t="s">
        <v>40</v>
      </c>
    </row>
    <row r="27" spans="3:14" x14ac:dyDescent="0.2">
      <c r="C27" s="32" t="s">
        <v>41</v>
      </c>
      <c r="H27" s="3"/>
    </row>
    <row r="28" spans="3:14" x14ac:dyDescent="0.2">
      <c r="C28" s="32" t="s">
        <v>42</v>
      </c>
    </row>
    <row r="29" spans="3:14" x14ac:dyDescent="0.2">
      <c r="C29" s="32" t="s">
        <v>43</v>
      </c>
    </row>
    <row r="31" spans="3:14" x14ac:dyDescent="0.2">
      <c r="C31" s="2"/>
    </row>
    <row r="32" spans="3:14" x14ac:dyDescent="0.2">
      <c r="C32" s="53"/>
    </row>
    <row r="33" spans="3:3" x14ac:dyDescent="0.2">
      <c r="C33" s="33"/>
    </row>
    <row r="34" spans="3:3" x14ac:dyDescent="0.2">
      <c r="C34" s="53"/>
    </row>
  </sheetData>
  <mergeCells count="10">
    <mergeCell ref="F9:L9"/>
    <mergeCell ref="H17:L17"/>
    <mergeCell ref="M17:N17"/>
    <mergeCell ref="C2:E3"/>
    <mergeCell ref="H2:L2"/>
    <mergeCell ref="H3:L3"/>
    <mergeCell ref="H4:L4"/>
    <mergeCell ref="E5:E7"/>
    <mergeCell ref="H5:L5"/>
    <mergeCell ref="M9:N9"/>
  </mergeCells>
  <conditionalFormatting sqref="N1:N1002">
    <cfRule type="cellIs" dxfId="0" priority="1" operator="greaterThan">
      <formula>"28%"</formula>
    </cfRule>
  </conditionalFormatting>
  <hyperlinks>
    <hyperlink ref="H3" r:id="rId1" xr:uid="{00000000-0004-0000-0000-000000000000}"/>
    <hyperlink ref="C4" r:id="rId2" xr:uid="{00000000-0004-0000-0000-000001000000}"/>
    <hyperlink ref="H4" r:id="rId3" xr:uid="{00000000-0004-0000-0000-000002000000}"/>
    <hyperlink ref="C15" r:id="rId4" xr:uid="{00000000-0004-0000-0000-000003000000}"/>
    <hyperlink ref="C26" r:id="rId5" xr:uid="{00000000-0004-0000-0000-000004000000}"/>
    <hyperlink ref="C27" r:id="rId6" xr:uid="{00000000-0004-0000-0000-000005000000}"/>
    <hyperlink ref="C28" r:id="rId7" xr:uid="{00000000-0004-0000-0000-000006000000}"/>
    <hyperlink ref="C29" r:id="rId8" xr:uid="{00000000-0004-0000-0000-000007000000}"/>
  </hyperlinks>
  <pageMargins left="0.7" right="0.7" top="0.75" bottom="0.75" header="0.3" footer="0.3"/>
  <pageSetup paperSize="9" orientation="portrait" horizontalDpi="0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CRO vs. MCO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julien pourtier</cp:lastModifiedBy>
  <dcterms:modified xsi:type="dcterms:W3CDTF">2020-06-17T15:42:32Z</dcterms:modified>
</cp:coreProperties>
</file>